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8F0DAF1F-E28B-4B0C-87F6-D73C8B55CC2F}" xr6:coauthVersionLast="47" xr6:coauthVersionMax="47" xr10:uidLastSave="{00000000-0000-0000-0000-000000000000}"/>
  <bookViews>
    <workbookView xWindow="-108" yWindow="-108" windowWidth="23256" windowHeight="13896" xr2:uid="{33F975DB-95DB-42A1-B6FC-778C219BAAE9}"/>
  </bookViews>
  <sheets>
    <sheet name="Statistiques DSR Vague 2 DPI" sheetId="5" r:id="rId1"/>
    <sheet name="Types de documents émis" sheetId="7" r:id="rId2"/>
    <sheet name="Vue globale (en cours)" sheetId="3" state="hidden" r:id="rId3"/>
    <sheet name="JDV Utilisateurs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5" l="1"/>
  <c r="A75" i="5"/>
  <c r="A60" i="5"/>
  <c r="A27" i="5"/>
  <c r="A26" i="5"/>
  <c r="A50" i="5"/>
  <c r="A52" i="5"/>
  <c r="B63" i="5"/>
  <c r="A63" i="5"/>
  <c r="B66" i="5"/>
  <c r="A66" i="5"/>
  <c r="B26" i="5"/>
  <c r="A23" i="5"/>
  <c r="B60" i="5"/>
  <c r="A79" i="5"/>
  <c r="A51" i="5"/>
  <c r="A76" i="5"/>
  <c r="A53" i="5"/>
  <c r="B34" i="5"/>
  <c r="B91" i="5"/>
  <c r="B89" i="5"/>
  <c r="B87" i="5"/>
  <c r="B85" i="5"/>
  <c r="A82" i="5"/>
  <c r="A81" i="5"/>
  <c r="A80" i="5"/>
  <c r="B75" i="5"/>
  <c r="A71" i="5"/>
  <c r="B23" i="5"/>
  <c r="B71" i="5" s="1"/>
  <c r="B70" i="5"/>
  <c r="B73" i="5" s="1"/>
  <c r="A70" i="5"/>
  <c r="B44" i="5"/>
  <c r="B46" i="5" s="1"/>
  <c r="B43" i="5"/>
  <c r="B40" i="5"/>
  <c r="B37" i="5"/>
  <c r="A61" i="5"/>
  <c r="A59" i="5"/>
  <c r="B58" i="5"/>
  <c r="A58" i="5"/>
  <c r="A57" i="5"/>
  <c r="A56" i="5"/>
  <c r="B52" i="5"/>
  <c r="B50" i="5"/>
  <c r="A48" i="5"/>
  <c r="A24" i="5"/>
  <c r="A22" i="5"/>
  <c r="B59" i="5" l="1"/>
</calcChain>
</file>

<file path=xl/sharedStrings.xml><?xml version="1.0" encoding="utf-8"?>
<sst xmlns="http://schemas.openxmlformats.org/spreadsheetml/2006/main" count="160" uniqueCount="159">
  <si>
    <t xml:space="preserve">Exemple de formatage du CSV pour le dispositif DPI Vague 2 du Ségur numérique </t>
  </si>
  <si>
    <t>Statistiques Ségur pour les administrateurs de l'établissement</t>
  </si>
  <si>
    <t>Les indicateurs indiqués en gris sont des données non-mentionnés dans le DSR et qui explicitent la façon dont sont calculés les indicateurs demandés dans le DSR Vague 2 DPI.</t>
  </si>
  <si>
    <t>Des valeurs sont renseignées sont à titre d'exemple pour le mois de janvier 2024.</t>
  </si>
  <si>
    <t xml:space="preserve">Les indicateurs sont attribués à la lettre de liaison de sortie pour l'exemple, cela doit être applicable à tous les documents Ségur. </t>
  </si>
  <si>
    <t>Le présent template est généré à la volée sur la base de cette configuration.</t>
  </si>
  <si>
    <t>FINESS juridique :</t>
  </si>
  <si>
    <t>Filtres / paramètres dans l'interface de génération du fichier du logiciel</t>
  </si>
  <si>
    <t>FINESS géograhique(s)</t>
  </si>
  <si>
    <t>Choix : 1 FINESS / tous</t>
  </si>
  <si>
    <t>Le(s) FINESS sont choisis (un ou tous) dans l'interface de génération du logiciel. Le présent template est généré à la volée sur la base de cette configuration.</t>
  </si>
  <si>
    <t>Type de document</t>
  </si>
  <si>
    <t>Lettre de liaison de sortie</t>
  </si>
  <si>
    <t xml:space="preserve">Le(s) [type de document] sont choisis (un ou plusieurs choix cumulatifs possibles) dans l'interface de génération du logicel. Liste des documents issues de la matrice d'habilitation du DMP. </t>
  </si>
  <si>
    <t>Période temporelle sélectionnée</t>
  </si>
  <si>
    <t>Du 1/01/2024 au 28/02/2024</t>
  </si>
  <si>
    <t>La période est choisie parmi les mois de l'année N et N-1, ainsi que pour une année complète. Pour rappel : les statistiques sont générées pour l'intégralité de l'année N-1 + l'année N jusqu'au mois courant</t>
  </si>
  <si>
    <t>Chiffres-clés de référence</t>
  </si>
  <si>
    <t>Nombre de séjours clôturés dans la période</t>
  </si>
  <si>
    <t>Un séjour se caractérise par une date d’entrée et une date de sortie. (cf le guide des indicateurs SUN-ES pour le détail de la notion de séjour)</t>
  </si>
  <si>
    <t>Nombre de patients pour lesquels au moins un séjour a été clôturé</t>
  </si>
  <si>
    <r>
      <t>A noter que les passages aux urgences ne donnant pas lieu à une hospitalisation ne sont pas intégrés dans les séjours à comptabiliser.</t>
    </r>
    <r>
      <rPr>
        <sz val="10"/>
        <color rgb="FF000000"/>
        <rFont val="Roboto"/>
        <charset val="1"/>
      </rPr>
      <t> </t>
    </r>
  </si>
  <si>
    <t>Nombre de consultations réalisées dans la période</t>
  </si>
  <si>
    <t>Taux de patients pour lesquels un DMP est ouvert</t>
  </si>
  <si>
    <t>Valeur renseignée à partir des données communiquées par la CNAM</t>
  </si>
  <si>
    <t>Alimentation du DMP</t>
  </si>
  <si>
    <t xml:space="preserve">Ce nombre prend en compte toutes les envois des documents pour la période indépendamment de la clôture du  séjour. </t>
  </si>
  <si>
    <t>Ce nombre considère la date de clôture des séjours, indépendamment de la date d'envoi des documents au DMP. Ex : la lettre de liaison de sortie envoyée le 3 février pour un séjour du 31 janvier, est comptabilisée en janvier.</t>
  </si>
  <si>
    <t>Consultation du DMP - dans le DPI</t>
  </si>
  <si>
    <t>Nombre d’utilisateurs du DPI pour lequel une transaction de consultation DMP a été effectuée</t>
  </si>
  <si>
    <t>Ratios sur le nombre total d’utilisateurs par profil (métier)</t>
  </si>
  <si>
    <t xml:space="preserve">Cela permet d'identifier le nombre d'utilisateurs en capacité effective de faire une consultation du DMP. </t>
  </si>
  <si>
    <t>dont nombre d’utilisateurs médecins pour lequel une transaction de consultation DMP a été effectuée</t>
  </si>
  <si>
    <t>nombre d'utilisateurs médecins total du systeme</t>
  </si>
  <si>
    <t>Ratio sur le nombre total d’utilisateurs médecins</t>
  </si>
  <si>
    <t>dont nombre d’utilisateurs infirmiers pour lequel une transaction de consultation DMP a été effectuée</t>
  </si>
  <si>
    <t>nombre d'utilisateurs infirmiers</t>
  </si>
  <si>
    <t>Ratio sur le nombre total d’utilisateurs infirmiers</t>
  </si>
  <si>
    <t>dont nombre d’utilisateurs pharmaciens pour lequel une transaction de consultation DMP a été effectuée</t>
  </si>
  <si>
    <t>nombre d'utilisateurs pharmaciens</t>
  </si>
  <si>
    <t>Ratio sur le nombre total d’utilisateurs pharmaciens</t>
  </si>
  <si>
    <t>dont nombre d’utilisateurs sages-femmes pour lequel une transaction de consultation DMP a été effectuée</t>
  </si>
  <si>
    <t>nombre d'utilisateurs sages-femmes</t>
  </si>
  <si>
    <t>Ratio sur le nombre total d’utilisateurs sages-femmes</t>
  </si>
  <si>
    <t>dont nombre d’utilisateurs autres pour lequel une transaction de consultation DMP a été effectuée</t>
  </si>
  <si>
    <t>nombre d'utilisateurs autres</t>
  </si>
  <si>
    <t>Ratio sur le nombre total d’utilisateurs autres</t>
  </si>
  <si>
    <t>Le mois de comptabilisation est le mois de téléchargement du document</t>
  </si>
  <si>
    <t>Le document téléchargé depuis le DMP est rattaché au séjour et comptabilisé le mois de la clôture du séjour.</t>
  </si>
  <si>
    <t>Le mois de comptabilisation est le mois de la date de la consultation médicale</t>
  </si>
  <si>
    <t>Envoi vers la MSSanté professionnelle</t>
  </si>
  <si>
    <t>Nombre de correspondants de santé uniques existants dans le logiciel avec une adresse MSSanté pour les patients venus dans le mois, à qui a été envoyé un document de santé par MSSanté</t>
  </si>
  <si>
    <t>Cela concerne les patients ayant un séjour/une consultation clôturé(e).</t>
  </si>
  <si>
    <t>Nombre de correspondants de santé uniques existants dans le logiciel avec une adresse MSSanté pour les patients venus dans le mois</t>
  </si>
  <si>
    <t>Nombre de patients ayant un séjour/une consultation clôturé(e) pour lesquels au moins un document de santé a été transmis à un correspondant de santé via MSSanté professionnelle</t>
  </si>
  <si>
    <t>Envoi vers la MSS citoyenne de Mon espace santé</t>
  </si>
  <si>
    <t>Le mois de comptabilisation est le mois de cloture du séjour, indépendamment du mois au cours duquel l'envoi par MSS-c est réalisé</t>
  </si>
  <si>
    <t xml:space="preserve">Intégration des documents reçus par MSSanté </t>
  </si>
  <si>
    <t>Information du patient à l’utilisation de son DMP</t>
  </si>
  <si>
    <t>Taux de séjours d’hospitalisation clôturés (H complète ou ambulatoire) pour lesquels l’information du patient sur l’utilisation de son DMP a été enregistrée, et pour lesquels le patient ne s’est pas opposé</t>
  </si>
  <si>
    <t>Le mois de comptabilisation est le mois de clôture du séjour, indépendamment du mois au cours duquel l'enregistrement a été réalisé.</t>
  </si>
  <si>
    <t>Nombre de séjours uniques pour lesquels la dernière action d'information du patient est "information et non-opposition"</t>
  </si>
  <si>
    <t>Taux de séjours d’hospitalisation clôturés (complets ou ambulatoires) pour lesquels l’information du patient sur l’utilisation de son DMP a été enregistrée, et pour lesquels le patient s’est opposé</t>
  </si>
  <si>
    <t xml:space="preserve">Nombre de séjours uniques pour lesquels la dernière action d'information du patient est "information et opposition" </t>
  </si>
  <si>
    <t>Taux de consultations pour lesquels l’information du patient sur l’utilisation de son DMP a été enregistrée, et pour lesquels le patient ne s’est pas opposé</t>
  </si>
  <si>
    <t>Nombre de consultations pour lesquelles la dernière action d'information du patient est "information et non-opposition"</t>
  </si>
  <si>
    <t>Taux de consultations pour lesquels l’information du patient sur l’utilisation de son DMP a été enregistrée, et pour lesquels le patient s’est opposé</t>
  </si>
  <si>
    <t>Nombre de consultations pour lesquelles la dernière action d'information du patient est "information et opposition"</t>
  </si>
  <si>
    <t xml:space="preserve">Liste des documents </t>
  </si>
  <si>
    <t xml:space="preserve">Lettre de liaison de sortie </t>
  </si>
  <si>
    <t xml:space="preserve">Ordonnance de sortie </t>
  </si>
  <si>
    <t>Compte-rendu opératoire</t>
  </si>
  <si>
    <t>Compte-rendu de consultation</t>
  </si>
  <si>
    <t>Tous les documents</t>
  </si>
  <si>
    <t>Période temporelle</t>
  </si>
  <si>
    <r>
      <t xml:space="preserve">FINESS GEOGRAPHIQUE </t>
    </r>
    <r>
      <rPr>
        <i/>
        <sz val="11"/>
        <color theme="1"/>
        <rFont val="Calibri"/>
        <family val="2"/>
        <scheme val="minor"/>
      </rPr>
      <t>(avec possibilité de choix multiples)</t>
    </r>
  </si>
  <si>
    <r>
      <t>Type de document (</t>
    </r>
    <r>
      <rPr>
        <i/>
        <sz val="11"/>
        <color theme="1"/>
        <rFont val="Calibri"/>
        <family val="2"/>
        <scheme val="minor"/>
      </rPr>
      <t>avec possibilité de choix multiples</t>
    </r>
    <r>
      <rPr>
        <sz val="11"/>
        <color theme="1"/>
        <rFont val="Calibri"/>
        <family val="2"/>
        <scheme val="minor"/>
      </rPr>
      <t>)</t>
    </r>
  </si>
  <si>
    <t xml:space="preserve">Statistiques DMP (alimentation) </t>
  </si>
  <si>
    <t>Statistiques envoi vers la MSS professionnelle</t>
  </si>
  <si>
    <t>Statistiques DMP (consultation)</t>
  </si>
  <si>
    <t>Statistiques envoi vers la MSS citoyenne</t>
  </si>
  <si>
    <t xml:space="preserve">Information du patient à l'utilisation de son DMP </t>
  </si>
  <si>
    <t>Intégration depuis MSSanté</t>
  </si>
  <si>
    <t>Intégration d'un document depuis le DMP du patient</t>
  </si>
  <si>
    <t xml:space="preserve">Nombre total de consultations </t>
  </si>
  <si>
    <t xml:space="preserve">Nombre total de correspondants MSS </t>
  </si>
  <si>
    <t>1.2.250.1.213.1.1.5.470 JDV JDV_J05-SubjectRole-CISIS.tabs subjectRole CI-SIS https://mos.esante.gouv.fr/NOS/JDV_J05-SubjectRole-CISIS 20121006000000 20240329120000</t>
  </si>
  <si>
    <t>1.2.250.1.213.1.1.4.6 ALIM_AM Alimentation automatique à partir du Système d'Information de l'Assurance Maladie</t>
  </si>
  <si>
    <t>1.2.250.1.213.1.1.4.6 DISPOSITIF Dispositif médical</t>
  </si>
  <si>
    <t>1.2.250.1.213.1.1.4.6 EXP_PATIENT Expression personnelle du patient</t>
  </si>
  <si>
    <t>1.2.250.1.213.1.1.4.6 SECRETARIAT_MEDICAL Secrétariat médical</t>
  </si>
  <si>
    <t>1.2.250.1.213.1.1.4.6 AUTOMATE Automate</t>
  </si>
  <si>
    <t>1.2.250.1.71.1.2.7 10 Médecin</t>
  </si>
  <si>
    <t>1.2.250.1.71.1.2.7 21 Pharmacien</t>
  </si>
  <si>
    <t>1.2.250.1.71.1.2.7 26 Audioprothésiste</t>
  </si>
  <si>
    <t>1.2.250.1.71.1.2.7 28 Opticien-Lunetier</t>
  </si>
  <si>
    <t>1.2.250.1.71.1.2.7 31 Assistant dentaire</t>
  </si>
  <si>
    <t>1.2.250.1.71.1.2.7 32 Physicien médical</t>
  </si>
  <si>
    <t>1.2.250.1.71.1.2.7 35 Aide-soignant</t>
  </si>
  <si>
    <t>1.2.250.1.71.1.2.7 36 Ambulancier</t>
  </si>
  <si>
    <t>1.2.250.1.71.1.2.7 37 Auxiliaire de puériculture</t>
  </si>
  <si>
    <t>1.2.250.1.71.1.2.7 38 Préparateur en pharmacie hospitalière</t>
  </si>
  <si>
    <t>1.2.250.1.71.1.2.7 39 Préparateur en pharmacie (officine)</t>
  </si>
  <si>
    <t>1.2.250.1.71.1.2.7 40 Chirurgien-Dentiste</t>
  </si>
  <si>
    <t>1.2.250.1.71.1.2.7 50 Sage-Femme</t>
  </si>
  <si>
    <t>1.2.250.1.71.1.2.7 60 Infirmier</t>
  </si>
  <si>
    <t>1.2.250.1.71.1.2.7 69 Infirmier psychiatrique</t>
  </si>
  <si>
    <t>1.2.250.1.71.1.2.7 70 Masseur-Kinésithérapeute</t>
  </si>
  <si>
    <t>1.2.250.1.71.1.2.7 80 Pédicure-Podologue</t>
  </si>
  <si>
    <t>1.2.250.1.71.1.2.7 81 Orthoprothésiste</t>
  </si>
  <si>
    <t>1.2.250.1.71.1.2.7 82 Podo-Orthésiste</t>
  </si>
  <si>
    <t>1.2.250.1.71.1.2.7 83 Orthopédiste-Orthésiste</t>
  </si>
  <si>
    <t>1.2.250.1.71.1.2.7 84 Oculariste</t>
  </si>
  <si>
    <t>1.2.250.1.71.1.2.7 85 Epithésiste</t>
  </si>
  <si>
    <t>1.2.250.1.71.1.2.7 86 Technicien de laboratoire médical</t>
  </si>
  <si>
    <t>1.2.250.1.71.1.2.7 91 Orthophoniste</t>
  </si>
  <si>
    <t>1.2.250.1.71.1.2.7 92 Orthoptiste</t>
  </si>
  <si>
    <t>1.2.250.1.71.1.2.7 94 Ergothérapeute</t>
  </si>
  <si>
    <t>1.2.250.1.71.1.2.7 95 Diététicien</t>
  </si>
  <si>
    <t>1.2.250.1.71.1.2.7 96 Psychomotricien</t>
  </si>
  <si>
    <t>1.2.250.1.71.1.2.7 98 Manipulateur ERM</t>
  </si>
  <si>
    <t>1.2.250.1.213.1.6.1.109 71 Ostéopathe</t>
  </si>
  <si>
    <t>1.2.250.1.213.1.6.1.109 72 Psychothérapeute</t>
  </si>
  <si>
    <t>1.2.250.1.213.1.6.1.109 73 Chiropracteur</t>
  </si>
  <si>
    <t>1.2.250.1.213.1.6.1.109 93 Psychologue</t>
  </si>
  <si>
    <t>1.2.250.1.213.1.6.1.109 97 Conseiller en génétique</t>
  </si>
  <si>
    <t>1.2.250.1.213.1.6.1.4 41 Assistant de service social</t>
  </si>
  <si>
    <t>1.2.250.1.213.1.6.1.4 42 Auxiliaire de vie sociale</t>
  </si>
  <si>
    <t>1.2.250.1.213.1.6.1.4 43 Technicien de l'intervention sociale et familiale</t>
  </si>
  <si>
    <t>1.2.250.1.213.1.6.1.4 44 Conseiller en économie sociale et familiale</t>
  </si>
  <si>
    <t>1.2.250.1.213.1.6.1.4 45 Médiateur familial</t>
  </si>
  <si>
    <t>1.2.250.1.213.1.6.1.4 46 Assistant familial</t>
  </si>
  <si>
    <t>1.2.250.1.213.1.6.1.4 47 Aide médico-psychologique (AMP)</t>
  </si>
  <si>
    <t>1.2.250.1.213.1.6.1.4 48 Moniteur éducateur</t>
  </si>
  <si>
    <t>1.2.250.1.213.1.6.1.4 49 Educateur de jeunes enfants</t>
  </si>
  <si>
    <t>1.2.250.1.213.1.6.1.4 51 Educateur spécialisé</t>
  </si>
  <si>
    <t>1.2.250.1.213.1.6.1.4 52 Educateur technique spécialisé</t>
  </si>
  <si>
    <t>1.2.250.1.213.1.6.1.4 53 Accompagnant éducatif et social</t>
  </si>
  <si>
    <t>1.2.250.1.213.1.6.1.140 99 Acteur participant au système de santé caractérisé par rôle</t>
  </si>
  <si>
    <t>1.2.250.1.71.1.2.8 10 Médecin en formation</t>
  </si>
  <si>
    <t>1.2.250.1.71.1.2.8 21 Pharmacien en formation</t>
  </si>
  <si>
    <t>1.2.250.1.71.1.2.8 40 Chirurgien-Dentiste en formation</t>
  </si>
  <si>
    <t>1.2.250.1.71.1.2.8 50 Sage-Femme en formation</t>
  </si>
  <si>
    <t>1.2.250.1.71.4.2.5 SCD01 Orthopédie dento-faciale (SCD)</t>
  </si>
  <si>
    <t>1.2.250.1.71.4.2.5 SCD02 Chirurgie orale (SCD)</t>
  </si>
  <si>
    <t>1.2.250.1.71.4.2.5 SCD03 Médecine bucco-dentaire (SCD)</t>
  </si>
  <si>
    <t>1.2.250.1.71.4.2.5 PAC00 Qualification Praticien adjoint contractuel (PAC)</t>
  </si>
  <si>
    <t>1.2.250.1.71.4.2.5 SM01 Anatomie et Cytologie pathologiques (SM)</t>
  </si>
  <si>
    <t>1.2.250.1.71.4.2.5 SM02 Anesthésie-réanimation (SM)</t>
  </si>
  <si>
    <t>1.2.250.1.71.4.2.5 SM03 Biologie médicale (SM)</t>
  </si>
  <si>
    <t>1.2.250.1.71.4.2.5 SM04 Cardiologie et Maladies vasculaires (SM)</t>
  </si>
  <si>
    <t>1.2.250.1.71.4.2.5 SM05 Chirurgie générale (SM)</t>
  </si>
  <si>
    <t>1.2.250.1.71.4.2.5 SM06 Chirurgie maxillo-faciale (SM)</t>
  </si>
  <si>
    <t>1.2.250.1.71.4.2.5 SM07 Chirurgie maxillo-faciale et Stomatologie (SM)</t>
  </si>
  <si>
    <t>1.2.250.1.71.4.2.5 SM08 Chirurgie orthopédique et Traumatologie (SM)</t>
  </si>
  <si>
    <t>1.2.250.1.71.4.2.5 SM09 Chirurgie infantile (SM)</t>
  </si>
  <si>
    <t>1.2.250.1.71.4.2.5 SM10 Chirurgie plastique reconstructrice et esthétique (SM)</t>
  </si>
  <si>
    <t>1.2.250.1.71.4.2.5 SM11 Chirurgie thoracique et cardio-vasculaire (SM)</t>
  </si>
  <si>
    <t>1.2.250.1.71.4.2.5 SM12 Chirurgie urologique (SM)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</si>
</sst>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Roboto"/>
      <charset val="1"/>
    </font>
    <font>
      <sz val="10"/>
      <color rgb="FF000000"/>
      <name val="WordVisi_MSFontService"/>
      <charset val="1"/>
    </font>
    <font>
      <sz val="11"/>
      <color rgb="FF80808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5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5" fillId="4" borderId="0" xfId="0" applyFont="1" applyFill="1" applyAlignment="1">
      <alignment wrapText="1"/>
    </xf>
    <xf numFmtId="0" fontId="6" fillId="0" borderId="0" xfId="0" applyFont="1" applyAlignment="1">
      <alignment horizontal="left" wrapText="1" indent="1"/>
    </xf>
    <xf numFmtId="3" fontId="6" fillId="0" borderId="0" xfId="0" applyNumberFormat="1" applyFont="1"/>
    <xf numFmtId="0" fontId="0" fillId="0" borderId="0" xfId="0" applyAlignment="1">
      <alignment horizontal="left" wrapText="1" indent="3"/>
    </xf>
    <xf numFmtId="0" fontId="6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0" fontId="2" fillId="0" borderId="0" xfId="0" applyFont="1"/>
    <xf numFmtId="17" fontId="5" fillId="5" borderId="0" xfId="0" applyNumberFormat="1" applyFont="1" applyFill="1"/>
    <xf numFmtId="17" fontId="5" fillId="4" borderId="0" xfId="0" applyNumberFormat="1" applyFont="1" applyFill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" fillId="0" borderId="0" xfId="0" applyFont="1"/>
    <xf numFmtId="0" fontId="11" fillId="0" borderId="0" xfId="0" applyFont="1"/>
    <xf numFmtId="17" fontId="12" fillId="0" borderId="0" xfId="0" applyNumberFormat="1" applyFont="1"/>
    <xf numFmtId="0" fontId="12" fillId="0" borderId="0" xfId="0" applyFont="1"/>
    <xf numFmtId="17" fontId="5" fillId="0" borderId="0" xfId="0" applyNumberFormat="1" applyFont="1"/>
    <xf numFmtId="9" fontId="9" fillId="0" borderId="0" xfId="0" applyNumberFormat="1" applyFont="1"/>
    <xf numFmtId="0" fontId="14" fillId="0" borderId="0" xfId="0" applyFont="1"/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 indent="3"/>
    </xf>
    <xf numFmtId="0" fontId="15" fillId="0" borderId="0" xfId="0" applyFont="1"/>
    <xf numFmtId="3" fontId="15" fillId="0" borderId="0" xfId="0" applyNumberFormat="1" applyFont="1"/>
    <xf numFmtId="0" fontId="0" fillId="0" borderId="0" xfId="0" applyAlignment="1">
      <alignment vertical="top" wrapText="1"/>
    </xf>
    <xf numFmtId="3" fontId="12" fillId="0" borderId="0" xfId="0" applyNumberFormat="1" applyFont="1"/>
    <xf numFmtId="9" fontId="12" fillId="0" borderId="0" xfId="1" applyFont="1"/>
    <xf numFmtId="0" fontId="12" fillId="6" borderId="0" xfId="0" applyFont="1" applyFill="1"/>
    <xf numFmtId="17" fontId="12" fillId="6" borderId="0" xfId="0" applyNumberFormat="1" applyFont="1" applyFill="1"/>
    <xf numFmtId="0" fontId="12" fillId="6" borderId="0" xfId="0" applyFont="1" applyFill="1" applyAlignment="1">
      <alignment horizontal="left"/>
    </xf>
    <xf numFmtId="9" fontId="12" fillId="0" borderId="0" xfId="0" applyNumberFormat="1" applyFont="1"/>
    <xf numFmtId="0" fontId="16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610507</xdr:colOff>
      <xdr:row>7</xdr:row>
      <xdr:rowOff>74316</xdr:rowOff>
    </xdr:from>
    <xdr:to>
      <xdr:col>3</xdr:col>
      <xdr:colOff>404658</xdr:colOff>
      <xdr:row>13</xdr:row>
      <xdr:rowOff>149412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ACC39835-967B-2777-F7CE-6AC9673131D1}"/>
            </a:ext>
          </a:extLst>
        </xdr:cNvPr>
        <xdr:cNvSpPr/>
      </xdr:nvSpPr>
      <xdr:spPr>
        <a:xfrm>
          <a:off x="1370017" y="1381669"/>
          <a:ext cx="1313170" cy="119568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Transmission</a:t>
          </a:r>
          <a:r>
            <a:rPr lang="en-US" sz="1100" baseline="0"/>
            <a:t> réussie / échec </a:t>
          </a:r>
          <a:endParaRPr lang="en-US" sz="1100"/>
        </a:p>
      </xdr:txBody>
    </xdr:sp>
    <xdr:clientData/>
  </xdr:twoCellAnchor>
  <xdr:twoCellAnchor>
    <xdr:from>
      <xdr:col>1</xdr:col>
      <xdr:colOff>541541</xdr:colOff>
      <xdr:row>18</xdr:row>
      <xdr:rowOff>122930</xdr:rowOff>
    </xdr:from>
    <xdr:to>
      <xdr:col>3</xdr:col>
      <xdr:colOff>338666</xdr:colOff>
      <xdr:row>25</xdr:row>
      <xdr:rowOff>25400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5EE4DD89-52CD-454F-A74F-17D949489BEE}"/>
            </a:ext>
          </a:extLst>
        </xdr:cNvPr>
        <xdr:cNvSpPr/>
      </xdr:nvSpPr>
      <xdr:spPr>
        <a:xfrm>
          <a:off x="1303541" y="3475730"/>
          <a:ext cx="1321125" cy="12063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117995</xdr:colOff>
      <xdr:row>18</xdr:row>
      <xdr:rowOff>73035</xdr:rowOff>
    </xdr:from>
    <xdr:to>
      <xdr:col>5</xdr:col>
      <xdr:colOff>664535</xdr:colOff>
      <xdr:row>25</xdr:row>
      <xdr:rowOff>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E0C0C754-0F88-46D9-B0AF-32D6A450A361}"/>
            </a:ext>
          </a:extLst>
        </xdr:cNvPr>
        <xdr:cNvSpPr/>
      </xdr:nvSpPr>
      <xdr:spPr>
        <a:xfrm>
          <a:off x="3160088" y="3395709"/>
          <a:ext cx="1307063" cy="121911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331666</xdr:colOff>
      <xdr:row>17</xdr:row>
      <xdr:rowOff>157285</xdr:rowOff>
    </xdr:from>
    <xdr:to>
      <xdr:col>8</xdr:col>
      <xdr:colOff>306265</xdr:colOff>
      <xdr:row>25</xdr:row>
      <xdr:rowOff>182684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1C6E2547-AE76-4333-9F95-67DDA489FEB8}"/>
            </a:ext>
          </a:extLst>
        </xdr:cNvPr>
        <xdr:cNvSpPr/>
      </xdr:nvSpPr>
      <xdr:spPr>
        <a:xfrm>
          <a:off x="4923204" y="2965939"/>
          <a:ext cx="1505112" cy="152334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561080</xdr:colOff>
      <xdr:row>17</xdr:row>
      <xdr:rowOff>132535</xdr:rowOff>
    </xdr:from>
    <xdr:to>
      <xdr:col>10</xdr:col>
      <xdr:colOff>535680</xdr:colOff>
      <xdr:row>25</xdr:row>
      <xdr:rowOff>157935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E873736B-B17B-4E9B-8579-41D93AB60A32}"/>
            </a:ext>
          </a:extLst>
        </xdr:cNvPr>
        <xdr:cNvSpPr/>
      </xdr:nvSpPr>
      <xdr:spPr>
        <a:xfrm>
          <a:off x="6683131" y="2941189"/>
          <a:ext cx="1505113" cy="152334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509788</xdr:colOff>
      <xdr:row>28</xdr:row>
      <xdr:rowOff>68318</xdr:rowOff>
    </xdr:from>
    <xdr:to>
      <xdr:col>3</xdr:col>
      <xdr:colOff>484388</xdr:colOff>
      <xdr:row>36</xdr:row>
      <xdr:rowOff>96810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A3EA2176-ED19-48B6-A18A-ACE22C088B32}"/>
            </a:ext>
          </a:extLst>
        </xdr:cNvPr>
        <xdr:cNvSpPr/>
      </xdr:nvSpPr>
      <xdr:spPr>
        <a:xfrm>
          <a:off x="1269999" y="4951557"/>
          <a:ext cx="1495023" cy="153102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68716</xdr:colOff>
      <xdr:row>29</xdr:row>
      <xdr:rowOff>24089</xdr:rowOff>
    </xdr:from>
    <xdr:to>
      <xdr:col>6</xdr:col>
      <xdr:colOff>656405</xdr:colOff>
      <xdr:row>36</xdr:row>
      <xdr:rowOff>92753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91F690B1-0811-4982-8356-AA77C3BF1242}"/>
            </a:ext>
          </a:extLst>
        </xdr:cNvPr>
        <xdr:cNvSpPr/>
      </xdr:nvSpPr>
      <xdr:spPr>
        <a:xfrm>
          <a:off x="3885851" y="5403752"/>
          <a:ext cx="1351116" cy="136720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596816</xdr:colOff>
      <xdr:row>29</xdr:row>
      <xdr:rowOff>98678</xdr:rowOff>
    </xdr:from>
    <xdr:to>
      <xdr:col>9</xdr:col>
      <xdr:colOff>371009</xdr:colOff>
      <xdr:row>36</xdr:row>
      <xdr:rowOff>85619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D7DF2C40-FD3D-436A-AC33-EA82D0E847DF}"/>
            </a:ext>
          </a:extLst>
        </xdr:cNvPr>
        <xdr:cNvSpPr/>
      </xdr:nvSpPr>
      <xdr:spPr>
        <a:xfrm>
          <a:off x="5940805" y="5478341"/>
          <a:ext cx="1301047" cy="128548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pourcentage</a:t>
          </a:r>
          <a:r>
            <a:rPr lang="en-US" sz="1100" baseline="0"/>
            <a:t> d'opposition versus non opposition </a:t>
          </a:r>
          <a:endParaRPr lang="en-US" sz="1100"/>
        </a:p>
      </xdr:txBody>
    </xdr:sp>
    <xdr:clientData/>
  </xdr:twoCellAnchor>
  <xdr:twoCellAnchor>
    <xdr:from>
      <xdr:col>12</xdr:col>
      <xdr:colOff>416654</xdr:colOff>
      <xdr:row>7</xdr:row>
      <xdr:rowOff>0</xdr:rowOff>
    </xdr:from>
    <xdr:to>
      <xdr:col>14</xdr:col>
      <xdr:colOff>279399</xdr:colOff>
      <xdr:row>14</xdr:row>
      <xdr:rowOff>33867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5CE94414-2DA3-4DB3-AC8F-C0D9BBCA2609}"/>
            </a:ext>
          </a:extLst>
        </xdr:cNvPr>
        <xdr:cNvSpPr/>
      </xdr:nvSpPr>
      <xdr:spPr>
        <a:xfrm>
          <a:off x="9560654" y="1168984"/>
          <a:ext cx="1386745" cy="147261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190008</xdr:colOff>
      <xdr:row>6</xdr:row>
      <xdr:rowOff>38359</xdr:rowOff>
    </xdr:from>
    <xdr:to>
      <xdr:col>17</xdr:col>
      <xdr:colOff>164609</xdr:colOff>
      <xdr:row>14</xdr:row>
      <xdr:rowOff>70107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E410A0BC-ACEC-4A0C-B67D-E82D6075C66A}"/>
            </a:ext>
          </a:extLst>
        </xdr:cNvPr>
        <xdr:cNvSpPr/>
      </xdr:nvSpPr>
      <xdr:spPr>
        <a:xfrm>
          <a:off x="3230853" y="4921598"/>
          <a:ext cx="1495024" cy="153428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418446</xdr:colOff>
      <xdr:row>6</xdr:row>
      <xdr:rowOff>77273</xdr:rowOff>
    </xdr:from>
    <xdr:to>
      <xdr:col>19</xdr:col>
      <xdr:colOff>393045</xdr:colOff>
      <xdr:row>14</xdr:row>
      <xdr:rowOff>102671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812B2344-F602-4168-B16D-396B490EC839}"/>
            </a:ext>
          </a:extLst>
        </xdr:cNvPr>
        <xdr:cNvSpPr/>
      </xdr:nvSpPr>
      <xdr:spPr>
        <a:xfrm>
          <a:off x="4979714" y="4960512"/>
          <a:ext cx="1495021" cy="152793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647860</xdr:colOff>
      <xdr:row>6</xdr:row>
      <xdr:rowOff>52523</xdr:rowOff>
    </xdr:from>
    <xdr:to>
      <xdr:col>21</xdr:col>
      <xdr:colOff>622460</xdr:colOff>
      <xdr:row>14</xdr:row>
      <xdr:rowOff>77922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8C784715-C8EB-468D-9FD4-54A36C492364}"/>
            </a:ext>
          </a:extLst>
        </xdr:cNvPr>
        <xdr:cNvSpPr/>
      </xdr:nvSpPr>
      <xdr:spPr>
        <a:xfrm>
          <a:off x="6729550" y="4935762"/>
          <a:ext cx="1495023" cy="152793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509788</xdr:colOff>
      <xdr:row>17</xdr:row>
      <xdr:rowOff>68318</xdr:rowOff>
    </xdr:from>
    <xdr:to>
      <xdr:col>14</xdr:col>
      <xdr:colOff>484388</xdr:colOff>
      <xdr:row>25</xdr:row>
      <xdr:rowOff>96810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59B612B-456C-4C2B-BCEB-C1B98B49089F}"/>
            </a:ext>
          </a:extLst>
        </xdr:cNvPr>
        <xdr:cNvSpPr/>
      </xdr:nvSpPr>
      <xdr:spPr>
        <a:xfrm>
          <a:off x="1269999" y="4951557"/>
          <a:ext cx="1495023" cy="153102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190008</xdr:colOff>
      <xdr:row>17</xdr:row>
      <xdr:rowOff>38359</xdr:rowOff>
    </xdr:from>
    <xdr:to>
      <xdr:col>17</xdr:col>
      <xdr:colOff>164609</xdr:colOff>
      <xdr:row>25</xdr:row>
      <xdr:rowOff>70107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7177CB2C-1F3E-4982-9678-98DFF6F2272B}"/>
            </a:ext>
          </a:extLst>
        </xdr:cNvPr>
        <xdr:cNvSpPr/>
      </xdr:nvSpPr>
      <xdr:spPr>
        <a:xfrm>
          <a:off x="3230853" y="4921598"/>
          <a:ext cx="1495024" cy="153428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418446</xdr:colOff>
      <xdr:row>17</xdr:row>
      <xdr:rowOff>77273</xdr:rowOff>
    </xdr:from>
    <xdr:to>
      <xdr:col>19</xdr:col>
      <xdr:colOff>393045</xdr:colOff>
      <xdr:row>25</xdr:row>
      <xdr:rowOff>102671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E1EA6A17-5737-4342-84AF-F96442B30CEE}"/>
            </a:ext>
          </a:extLst>
        </xdr:cNvPr>
        <xdr:cNvSpPr/>
      </xdr:nvSpPr>
      <xdr:spPr>
        <a:xfrm>
          <a:off x="4979714" y="4960512"/>
          <a:ext cx="1495021" cy="152793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647860</xdr:colOff>
      <xdr:row>17</xdr:row>
      <xdr:rowOff>52523</xdr:rowOff>
    </xdr:from>
    <xdr:to>
      <xdr:col>21</xdr:col>
      <xdr:colOff>622460</xdr:colOff>
      <xdr:row>25</xdr:row>
      <xdr:rowOff>77922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1121D8B6-0A7A-4BF2-90A0-7F3972F5FAD0}"/>
            </a:ext>
          </a:extLst>
        </xdr:cNvPr>
        <xdr:cNvSpPr/>
      </xdr:nvSpPr>
      <xdr:spPr>
        <a:xfrm>
          <a:off x="6729550" y="4935762"/>
          <a:ext cx="1495023" cy="152793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509788</xdr:colOff>
      <xdr:row>28</xdr:row>
      <xdr:rowOff>68318</xdr:rowOff>
    </xdr:from>
    <xdr:to>
      <xdr:col>14</xdr:col>
      <xdr:colOff>484388</xdr:colOff>
      <xdr:row>36</xdr:row>
      <xdr:rowOff>96810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A0833A06-B5D3-4A68-ADEB-4F4A281E55B0}"/>
            </a:ext>
          </a:extLst>
        </xdr:cNvPr>
        <xdr:cNvSpPr/>
      </xdr:nvSpPr>
      <xdr:spPr>
        <a:xfrm>
          <a:off x="1269999" y="4951557"/>
          <a:ext cx="1495023" cy="1531028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190008</xdr:colOff>
      <xdr:row>28</xdr:row>
      <xdr:rowOff>38359</xdr:rowOff>
    </xdr:from>
    <xdr:to>
      <xdr:col>17</xdr:col>
      <xdr:colOff>164609</xdr:colOff>
      <xdr:row>36</xdr:row>
      <xdr:rowOff>70107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ECC04847-C344-461F-B292-2E64043B5E04}"/>
            </a:ext>
          </a:extLst>
        </xdr:cNvPr>
        <xdr:cNvSpPr/>
      </xdr:nvSpPr>
      <xdr:spPr>
        <a:xfrm>
          <a:off x="3230853" y="4921598"/>
          <a:ext cx="1495024" cy="153428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418446</xdr:colOff>
      <xdr:row>28</xdr:row>
      <xdr:rowOff>77273</xdr:rowOff>
    </xdr:from>
    <xdr:to>
      <xdr:col>19</xdr:col>
      <xdr:colOff>393045</xdr:colOff>
      <xdr:row>36</xdr:row>
      <xdr:rowOff>102671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D8CBD6F6-B20E-4EED-9F38-FF16732A79C3}"/>
            </a:ext>
          </a:extLst>
        </xdr:cNvPr>
        <xdr:cNvSpPr/>
      </xdr:nvSpPr>
      <xdr:spPr>
        <a:xfrm>
          <a:off x="4979714" y="4960512"/>
          <a:ext cx="1495021" cy="152793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647860</xdr:colOff>
      <xdr:row>28</xdr:row>
      <xdr:rowOff>52523</xdr:rowOff>
    </xdr:from>
    <xdr:to>
      <xdr:col>21</xdr:col>
      <xdr:colOff>622460</xdr:colOff>
      <xdr:row>36</xdr:row>
      <xdr:rowOff>77922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CF29996C-D4BE-49AA-8721-AB44011DDED5}"/>
            </a:ext>
          </a:extLst>
        </xdr:cNvPr>
        <xdr:cNvSpPr/>
      </xdr:nvSpPr>
      <xdr:spPr>
        <a:xfrm>
          <a:off x="6729550" y="4935762"/>
          <a:ext cx="1495023" cy="152793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570289</xdr:colOff>
      <xdr:row>7</xdr:row>
      <xdr:rowOff>76433</xdr:rowOff>
    </xdr:from>
    <xdr:to>
      <xdr:col>6</xdr:col>
      <xdr:colOff>321733</xdr:colOff>
      <xdr:row>13</xdr:row>
      <xdr:rowOff>169334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EC63FDA8-72B2-472C-923D-C39AF9214BCE}"/>
            </a:ext>
          </a:extLst>
        </xdr:cNvPr>
        <xdr:cNvSpPr/>
      </xdr:nvSpPr>
      <xdr:spPr>
        <a:xfrm>
          <a:off x="3618289" y="1380300"/>
          <a:ext cx="1275444" cy="1210501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Taux de séjour d'hospitalisation</a:t>
          </a:r>
          <a:r>
            <a:rPr lang="en-US" sz="800" baseline="0"/>
            <a:t> pour lesquels on a transmis ce type de document</a:t>
          </a:r>
          <a:endParaRPr lang="en-US" sz="800"/>
        </a:p>
      </xdr:txBody>
    </xdr:sp>
    <xdr:clientData/>
  </xdr:twoCellAnchor>
  <xdr:twoCellAnchor>
    <xdr:from>
      <xdr:col>1</xdr:col>
      <xdr:colOff>509788</xdr:colOff>
      <xdr:row>39</xdr:row>
      <xdr:rowOff>68318</xdr:rowOff>
    </xdr:from>
    <xdr:to>
      <xdr:col>3</xdr:col>
      <xdr:colOff>484388</xdr:colOff>
      <xdr:row>47</xdr:row>
      <xdr:rowOff>96810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4474E727-DBAE-4C6E-9592-4545BF93CFCC}"/>
            </a:ext>
          </a:extLst>
        </xdr:cNvPr>
        <xdr:cNvSpPr/>
      </xdr:nvSpPr>
      <xdr:spPr>
        <a:xfrm>
          <a:off x="1267332" y="5371125"/>
          <a:ext cx="1489688" cy="154358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190008</xdr:colOff>
      <xdr:row>39</xdr:row>
      <xdr:rowOff>38359</xdr:rowOff>
    </xdr:from>
    <xdr:to>
      <xdr:col>6</xdr:col>
      <xdr:colOff>164609</xdr:colOff>
      <xdr:row>47</xdr:row>
      <xdr:rowOff>70107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F24B97A3-43BF-4F23-B4FB-69D7B1076E63}"/>
            </a:ext>
          </a:extLst>
        </xdr:cNvPr>
        <xdr:cNvSpPr/>
      </xdr:nvSpPr>
      <xdr:spPr>
        <a:xfrm>
          <a:off x="3220183" y="5341166"/>
          <a:ext cx="1489689" cy="154683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418446</xdr:colOff>
      <xdr:row>39</xdr:row>
      <xdr:rowOff>77273</xdr:rowOff>
    </xdr:from>
    <xdr:to>
      <xdr:col>8</xdr:col>
      <xdr:colOff>393045</xdr:colOff>
      <xdr:row>47</xdr:row>
      <xdr:rowOff>102671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AF18579D-D9C8-4CF5-902C-823A420806A9}"/>
            </a:ext>
          </a:extLst>
        </xdr:cNvPr>
        <xdr:cNvSpPr/>
      </xdr:nvSpPr>
      <xdr:spPr>
        <a:xfrm>
          <a:off x="4963709" y="5380080"/>
          <a:ext cx="1489687" cy="154048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647860</xdr:colOff>
      <xdr:row>39</xdr:row>
      <xdr:rowOff>52523</xdr:rowOff>
    </xdr:from>
    <xdr:to>
      <xdr:col>10</xdr:col>
      <xdr:colOff>622460</xdr:colOff>
      <xdr:row>47</xdr:row>
      <xdr:rowOff>77922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63529F2D-922C-4098-964A-40012396C107}"/>
            </a:ext>
          </a:extLst>
        </xdr:cNvPr>
        <xdr:cNvSpPr/>
      </xdr:nvSpPr>
      <xdr:spPr>
        <a:xfrm>
          <a:off x="6708211" y="5355330"/>
          <a:ext cx="1489688" cy="15404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267697</xdr:colOff>
      <xdr:row>8</xdr:row>
      <xdr:rowOff>149412</xdr:rowOff>
    </xdr:from>
    <xdr:to>
      <xdr:col>10</xdr:col>
      <xdr:colOff>273922</xdr:colOff>
      <xdr:row>12</xdr:row>
      <xdr:rowOff>18677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BCDB9F7-7E54-4369-57D7-7CC4E68255AB}"/>
            </a:ext>
          </a:extLst>
        </xdr:cNvPr>
        <xdr:cNvSpPr/>
      </xdr:nvSpPr>
      <xdr:spPr>
        <a:xfrm>
          <a:off x="5584266" y="1643530"/>
          <a:ext cx="2284754" cy="61632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Nombre de documents historiques transmis au DMP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BC8AE7-D1E6-4A1E-A9F4-F5B50C392496}" name="Tableau3" displayName="Tableau3" ref="A2:A7" totalsRowShown="0" headerRowDxfId="0">
  <autoFilter ref="A2:A7" xr:uid="{DFBC8AE7-D1E6-4A1E-A9F4-F5B50C392496}"/>
  <tableColumns count="1">
    <tableColumn id="1" xr3:uid="{87A901C5-91B3-4062-9E53-01FCA214C212}" name="Liste des documents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C23A-20B1-4618-A3C8-B4D85B7E753E}">
  <dimension ref="A1:S92"/>
  <sheetViews>
    <sheetView tabSelected="1" zoomScale="80" zoomScaleNormal="80" workbookViewId="0">
      <selection sqref="A1:B1"/>
    </sheetView>
  </sheetViews>
  <sheetFormatPr baseColWidth="10" defaultColWidth="9.109375" defaultRowHeight="14.4" outlineLevelCol="1"/>
  <cols>
    <col min="1" max="1" width="122.44140625" style="6" customWidth="1"/>
    <col min="2" max="2" width="30" customWidth="1"/>
    <col min="3" max="7" width="9.109375" customWidth="1" outlineLevel="1"/>
    <col min="8" max="8" width="25.44140625" customWidth="1" outlineLevel="1"/>
    <col min="9" max="18" width="9.109375" customWidth="1" outlineLevel="1"/>
  </cols>
  <sheetData>
    <row r="1" spans="1:6" ht="39.75" customHeight="1">
      <c r="A1" s="43" t="s">
        <v>0</v>
      </c>
      <c r="B1" s="43"/>
    </row>
    <row r="2" spans="1:6" ht="23.4">
      <c r="A2" s="7" t="s">
        <v>1</v>
      </c>
    </row>
    <row r="3" spans="1:6">
      <c r="F3" s="23"/>
    </row>
    <row r="4" spans="1:6">
      <c r="A4" s="19" t="s">
        <v>2</v>
      </c>
    </row>
    <row r="5" spans="1:6">
      <c r="A5" s="19" t="s">
        <v>3</v>
      </c>
      <c r="C5" s="23"/>
    </row>
    <row r="6" spans="1:6">
      <c r="A6" s="19" t="s">
        <v>4</v>
      </c>
    </row>
    <row r="7" spans="1:6">
      <c r="A7" s="19" t="s">
        <v>5</v>
      </c>
    </row>
    <row r="8" spans="1:6">
      <c r="A8" s="9" t="s">
        <v>6</v>
      </c>
      <c r="B8">
        <v>999999999</v>
      </c>
    </row>
    <row r="10" spans="1:6">
      <c r="A10" s="8" t="s">
        <v>7</v>
      </c>
    </row>
    <row r="11" spans="1:6">
      <c r="A11" s="9" t="s">
        <v>8</v>
      </c>
      <c r="B11" s="41" t="s">
        <v>9</v>
      </c>
      <c r="C11" s="16" t="s">
        <v>10</v>
      </c>
    </row>
    <row r="12" spans="1:6">
      <c r="A12" s="9" t="s">
        <v>11</v>
      </c>
      <c r="B12" s="39" t="s">
        <v>12</v>
      </c>
      <c r="C12" s="16" t="s">
        <v>13</v>
      </c>
    </row>
    <row r="13" spans="1:6">
      <c r="A13" s="9" t="s">
        <v>14</v>
      </c>
      <c r="B13" s="40" t="s">
        <v>15</v>
      </c>
      <c r="C13" s="16" t="s">
        <v>16</v>
      </c>
    </row>
    <row r="14" spans="1:6">
      <c r="A14" s="9"/>
    </row>
    <row r="15" spans="1:6">
      <c r="A15" s="8" t="s">
        <v>17</v>
      </c>
      <c r="B15" s="17">
        <v>45292</v>
      </c>
      <c r="C15" s="17">
        <v>45323</v>
      </c>
    </row>
    <row r="16" spans="1:6">
      <c r="A16" s="9" t="s">
        <v>18</v>
      </c>
      <c r="B16" s="37">
        <v>9352</v>
      </c>
      <c r="D16" s="16" t="s">
        <v>19</v>
      </c>
    </row>
    <row r="17" spans="1:18">
      <c r="A17" s="9" t="s">
        <v>20</v>
      </c>
      <c r="B17" s="37">
        <v>8104</v>
      </c>
      <c r="D17" s="16" t="s">
        <v>21</v>
      </c>
    </row>
    <row r="18" spans="1:18">
      <c r="A18" s="9" t="s">
        <v>22</v>
      </c>
      <c r="B18" s="37">
        <v>18753</v>
      </c>
    </row>
    <row r="19" spans="1:18" ht="15.75" customHeight="1">
      <c r="A19" s="9" t="s">
        <v>23</v>
      </c>
      <c r="B19" s="29">
        <v>0.98</v>
      </c>
      <c r="D19" s="16" t="s">
        <v>24</v>
      </c>
    </row>
    <row r="21" spans="1:18">
      <c r="A21" s="10" t="s">
        <v>25</v>
      </c>
      <c r="B21" s="18">
        <v>45292</v>
      </c>
      <c r="C21" s="18">
        <v>45323</v>
      </c>
    </row>
    <row r="22" spans="1:18">
      <c r="A22" s="6" t="str">
        <f>"Nombre de "&amp;B12&amp;" transmis au DMP (en flux) – réussi"</f>
        <v>Nombre de Lettre de liaison de sortie transmis au DMP (en flux) – réussi</v>
      </c>
      <c r="B22" s="37">
        <v>8983</v>
      </c>
      <c r="D22" s="16" t="s">
        <v>26</v>
      </c>
    </row>
    <row r="23" spans="1:18">
      <c r="A23" s="6" t="str">
        <f>"Nombre de "&amp;B12&amp;" transmis au DMP (en flux) – en échec (rejetée par le DMP)"</f>
        <v>Nombre de Lettre de liaison de sortie transmis au DMP (en flux) – en échec (rejetée par le DMP)</v>
      </c>
      <c r="B23" s="37">
        <f>B16-B22</f>
        <v>369</v>
      </c>
      <c r="C23" s="23"/>
    </row>
    <row r="24" spans="1:18">
      <c r="A24" s="6" t="str">
        <f>"Nombre de "&amp;B12&amp;" “historique” transmis au DMP (dont la date est antérieure, avec une profondeur de 5 ans) – réussi"</f>
        <v>Nombre de Lettre de liaison de sortie “historique” transmis au DMP (dont la date est antérieure, avec une profondeur de 5 ans) – réussi</v>
      </c>
      <c r="B24" s="37">
        <v>14090</v>
      </c>
    </row>
    <row r="25" spans="1:18">
      <c r="B25" s="37"/>
    </row>
    <row r="26" spans="1:18">
      <c r="A26" s="6" t="str">
        <f>"Taux de séjours d’hospitalisation clôturés pour lesquels "&amp;B12&amp;" a été versé au DMP"</f>
        <v>Taux de séjours d’hospitalisation clôturés pour lesquels Lettre de liaison de sortie a été versé au DMP</v>
      </c>
      <c r="B26" s="38">
        <f>B27/(B16*B19)</f>
        <v>0.76181456329323871</v>
      </c>
    </row>
    <row r="27" spans="1:18">
      <c r="A27" s="32" t="str">
        <f>"Nombre de séjours clôturés pour lesquels "&amp;B12&amp;" a été versée au DMP (réussi)"</f>
        <v>Nombre de séjours clôturés pour lesquels Lettre de liaison de sortie a été versée au DMP (réussi)</v>
      </c>
      <c r="B27" s="22">
        <v>6982</v>
      </c>
      <c r="C27" s="23"/>
      <c r="D27" s="16" t="s">
        <v>27</v>
      </c>
    </row>
    <row r="29" spans="1:18">
      <c r="A29" s="10" t="s">
        <v>28</v>
      </c>
      <c r="B29" s="18">
        <v>45292</v>
      </c>
      <c r="C29" s="18">
        <v>45323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>
      <c r="A30" s="6" t="s">
        <v>29</v>
      </c>
      <c r="B30" s="37">
        <v>2675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>
      <c r="A31" s="15" t="s">
        <v>30</v>
      </c>
      <c r="B31" s="20"/>
      <c r="D31" t="s">
        <v>31</v>
      </c>
    </row>
    <row r="32" spans="1:18">
      <c r="A32" s="33" t="s">
        <v>32</v>
      </c>
      <c r="B32" s="34">
        <v>467</v>
      </c>
      <c r="C32" s="23"/>
    </row>
    <row r="33" spans="1:19">
      <c r="A33" s="33" t="s">
        <v>33</v>
      </c>
      <c r="B33" s="34">
        <v>803</v>
      </c>
    </row>
    <row r="34" spans="1:19">
      <c r="A34" s="13" t="s">
        <v>34</v>
      </c>
      <c r="B34" s="38">
        <f>B32/B33</f>
        <v>0.58156911581569115</v>
      </c>
    </row>
    <row r="35" spans="1:19">
      <c r="A35" s="33" t="s">
        <v>35</v>
      </c>
      <c r="B35" s="34">
        <v>526</v>
      </c>
    </row>
    <row r="36" spans="1:19">
      <c r="A36" s="33" t="s">
        <v>36</v>
      </c>
      <c r="B36" s="34">
        <v>672</v>
      </c>
    </row>
    <row r="37" spans="1:19">
      <c r="A37" s="13" t="s">
        <v>37</v>
      </c>
      <c r="B37" s="38">
        <f>B35/B36</f>
        <v>0.78273809523809523</v>
      </c>
    </row>
    <row r="38" spans="1:19">
      <c r="A38" s="33" t="s">
        <v>38</v>
      </c>
      <c r="B38" s="34">
        <v>36</v>
      </c>
    </row>
    <row r="39" spans="1:19">
      <c r="A39" s="33" t="s">
        <v>39</v>
      </c>
      <c r="B39" s="34">
        <v>43</v>
      </c>
    </row>
    <row r="40" spans="1:19">
      <c r="A40" s="13" t="s">
        <v>40</v>
      </c>
      <c r="B40" s="38">
        <f>B38/B39</f>
        <v>0.83720930232558144</v>
      </c>
    </row>
    <row r="41" spans="1:19">
      <c r="A41" s="33" t="s">
        <v>41</v>
      </c>
      <c r="B41" s="34">
        <v>23</v>
      </c>
    </row>
    <row r="42" spans="1:19">
      <c r="A42" s="33" t="s">
        <v>42</v>
      </c>
      <c r="B42" s="34">
        <v>51</v>
      </c>
    </row>
    <row r="43" spans="1:19">
      <c r="A43" s="13" t="s">
        <v>43</v>
      </c>
      <c r="B43" s="38">
        <f>B41/B42</f>
        <v>0.45098039215686275</v>
      </c>
    </row>
    <row r="44" spans="1:19">
      <c r="A44" s="33" t="s">
        <v>44</v>
      </c>
      <c r="B44" s="35">
        <f>B30-B32-B35-B38-B41</f>
        <v>1623</v>
      </c>
    </row>
    <row r="45" spans="1:19">
      <c r="A45" s="33" t="s">
        <v>45</v>
      </c>
      <c r="B45" s="34">
        <v>3254</v>
      </c>
    </row>
    <row r="46" spans="1:19">
      <c r="A46" s="13" t="s">
        <v>46</v>
      </c>
      <c r="B46" s="38">
        <f>B44/B45</f>
        <v>0.49877074370006147</v>
      </c>
    </row>
    <row r="47" spans="1:19">
      <c r="A47" s="13"/>
      <c r="B47" s="38"/>
    </row>
    <row r="48" spans="1:19">
      <c r="A48" s="6" t="str">
        <f>"Nombre de "&amp;B12&amp;" intégrés / téléchargés (TD.3.2) provenant du DMP dans le DPI"</f>
        <v>Nombre de Lettre de liaison de sortie intégrés / téléchargés (TD.3.2) provenant du DMP dans le DPI</v>
      </c>
      <c r="B48" s="37">
        <v>5232</v>
      </c>
      <c r="C48" s="23"/>
      <c r="S48" t="s">
        <v>47</v>
      </c>
    </row>
    <row r="49" spans="1:19">
      <c r="B49" s="37"/>
      <c r="C49" s="23"/>
    </row>
    <row r="50" spans="1:19">
      <c r="A50" s="6" t="str">
        <f>"Taux de séjours d’hospitalisation clôturés pour lesquels un utilisateur a intégré du DMP un "&amp;B12</f>
        <v>Taux de séjours d’hospitalisation clôturés pour lesquels un utilisateur a intégré du DMP un Lettre de liaison de sortie</v>
      </c>
      <c r="B50" s="38">
        <f>B51/B16</f>
        <v>3.2720273738237812E-2</v>
      </c>
      <c r="C50" s="25"/>
    </row>
    <row r="51" spans="1:19">
      <c r="A51" s="11" t="str">
        <f>"Nombre de "&amp;B12&amp;" téléchargés du DMP dans le DPI pour un séjour clôturé"</f>
        <v>Nombre de Lettre de liaison de sortie téléchargés du DMP dans le DPI pour un séjour clôturé</v>
      </c>
      <c r="B51" s="21">
        <v>306</v>
      </c>
      <c r="S51" t="s">
        <v>48</v>
      </c>
    </row>
    <row r="52" spans="1:19">
      <c r="A52" s="6" t="str">
        <f>"Taux de consultations pour lesquelles un utilisateur a intégré du DMP un "&amp;B12</f>
        <v>Taux de consultations pour lesquelles un utilisateur a intégré du DMP un Lettre de liaison de sortie</v>
      </c>
      <c r="B52" s="38">
        <f>B53/B18</f>
        <v>3.5834266517357223E-2</v>
      </c>
      <c r="C52" s="25"/>
    </row>
    <row r="53" spans="1:19">
      <c r="A53" s="11" t="str">
        <f>"Nombre de "&amp;B12&amp;" téléchargés du DMP dans le DPI pour une consultation"</f>
        <v>Nombre de Lettre de liaison de sortie téléchargés du DMP dans le DPI pour une consultation</v>
      </c>
      <c r="B53" s="21">
        <v>672</v>
      </c>
      <c r="S53" t="s">
        <v>49</v>
      </c>
    </row>
    <row r="54" spans="1:19">
      <c r="B54" s="21"/>
    </row>
    <row r="55" spans="1:19">
      <c r="A55" s="10" t="s">
        <v>50</v>
      </c>
      <c r="B55" s="18">
        <v>45292</v>
      </c>
      <c r="C55" s="18">
        <v>45323</v>
      </c>
      <c r="D55" s="30"/>
      <c r="E55" s="28">
        <v>45017</v>
      </c>
      <c r="F55" s="28">
        <v>45047</v>
      </c>
      <c r="G55" s="28">
        <v>45078</v>
      </c>
      <c r="H55" s="28">
        <v>45108</v>
      </c>
      <c r="I55" s="28">
        <v>45139</v>
      </c>
      <c r="J55" s="28">
        <v>45170</v>
      </c>
      <c r="K55" s="28">
        <v>45200</v>
      </c>
      <c r="L55" s="28">
        <v>45231</v>
      </c>
      <c r="M55" s="28">
        <v>45261</v>
      </c>
      <c r="N55" s="28">
        <v>45292</v>
      </c>
      <c r="O55" s="28">
        <v>45323</v>
      </c>
      <c r="P55" s="28">
        <v>45352</v>
      </c>
      <c r="Q55" s="28">
        <v>45383</v>
      </c>
      <c r="R55" s="28">
        <v>45413</v>
      </c>
    </row>
    <row r="56" spans="1:19">
      <c r="A56" s="6" t="str">
        <f>"Nombre de "&amp;B12&amp;" envoyés aux correspondants de santé externes par MSSanté – réussi"</f>
        <v>Nombre de Lettre de liaison de sortie envoyés aux correspondants de santé externes par MSSanté – réussi</v>
      </c>
      <c r="B56" s="37">
        <v>7583</v>
      </c>
    </row>
    <row r="57" spans="1:19">
      <c r="A57" s="6" t="str">
        <f>"Nombre de "&amp;B12&amp;" envoyés aux correspondants de santé externes par MSSanté – en échec"</f>
        <v>Nombre de Lettre de liaison de sortie envoyés aux correspondants de santé externes par MSSanté – en échec</v>
      </c>
      <c r="B57" s="37">
        <v>684</v>
      </c>
    </row>
    <row r="58" spans="1:19">
      <c r="A58" s="6" t="str">
        <f>"Nombre de "&amp;B12&amp;" avec une INS qualifiée envoyés aux correspondants de santé externes par MSSanté – réussi"</f>
        <v>Nombre de Lettre de liaison de sortie avec une INS qualifiée envoyés aux correspondants de santé externes par MSSanté – réussi</v>
      </c>
      <c r="B58" s="37">
        <f>B22</f>
        <v>8983</v>
      </c>
    </row>
    <row r="59" spans="1:19">
      <c r="A59" s="6" t="str">
        <f>"Nombre de "&amp;B12&amp;" avec une INS qualifiée envoyés aux correspondants de santé externes par MSSanté – en échec"</f>
        <v>Nombre de Lettre de liaison de sortie avec une INS qualifiée envoyés aux correspondants de santé externes par MSSanté – en échec</v>
      </c>
      <c r="B59" s="37">
        <f>B23</f>
        <v>369</v>
      </c>
    </row>
    <row r="60" spans="1:19">
      <c r="A60" s="6" t="str">
        <f>"Taux de séjours d’hospitalisation clôturés pour lesquels un "&amp;B12&amp;" a été envoyé par MSSanté"</f>
        <v>Taux de séjours d’hospitalisation clôturés pour lesquels un Lettre de liaison de sortie a été envoyé par MSSanté</v>
      </c>
      <c r="B60" s="38">
        <f>B61/B16</f>
        <v>0.74657827202737381</v>
      </c>
      <c r="C60" s="23"/>
    </row>
    <row r="61" spans="1:19">
      <c r="A61" s="14" t="str">
        <f>"Nombre de séjours clôturés pour lequel "&amp;B12&amp;" a été envoyé par MSSanté"</f>
        <v>Nombre de séjours clôturés pour lequel Lettre de liaison de sortie a été envoyé par MSSanté</v>
      </c>
      <c r="B61" s="21">
        <v>6982</v>
      </c>
    </row>
    <row r="62" spans="1:19">
      <c r="B62" s="21"/>
    </row>
    <row r="63" spans="1:19">
      <c r="A63" s="31" t="str">
        <f>"Taux de correspondants de santé ayant un mail MSSanté à qui a été envoyé un document de santé par MSSanté"</f>
        <v>Taux de correspondants de santé ayant un mail MSSanté à qui a été envoyé un document de santé par MSSanté</v>
      </c>
      <c r="B63" s="38">
        <f>B64/B65</f>
        <v>0.47377398720682301</v>
      </c>
      <c r="C63" s="25"/>
    </row>
    <row r="64" spans="1:19" ht="28.8">
      <c r="A64" s="14" t="s">
        <v>51</v>
      </c>
      <c r="B64" s="21">
        <v>1111</v>
      </c>
      <c r="D64" s="16" t="s">
        <v>52</v>
      </c>
    </row>
    <row r="65" spans="1:4" ht="21.75" customHeight="1">
      <c r="A65" s="14" t="s">
        <v>53</v>
      </c>
      <c r="B65" s="21">
        <v>2345</v>
      </c>
    </row>
    <row r="66" spans="1:4">
      <c r="A66" s="6" t="str">
        <f>"Taux de patients pour lesquels au moins un document de santé a été transmis à un correspondants de santé via MSSanté professionnelle"</f>
        <v>Taux de patients pour lesquels au moins un document de santé a été transmis à un correspondants de santé via MSSanté professionnelle</v>
      </c>
      <c r="B66" s="38">
        <f>B67/(B17+B18)</f>
        <v>0.60609896861153512</v>
      </c>
      <c r="C66" s="25"/>
    </row>
    <row r="67" spans="1:4" ht="28.8">
      <c r="A67" s="14" t="s">
        <v>54</v>
      </c>
      <c r="B67" s="21">
        <v>16278</v>
      </c>
    </row>
    <row r="68" spans="1:4">
      <c r="A68" s="14"/>
    </row>
    <row r="69" spans="1:4">
      <c r="A69" s="10" t="s">
        <v>55</v>
      </c>
      <c r="B69" s="18">
        <v>45292</v>
      </c>
      <c r="C69" s="18">
        <v>45323</v>
      </c>
    </row>
    <row r="70" spans="1:4">
      <c r="A70" s="6" t="str">
        <f>"Nombre de "&amp;B12&amp;" transmis au patient par MSSanté – réussi"</f>
        <v>Nombre de Lettre de liaison de sortie transmis au patient par MSSanté – réussi</v>
      </c>
      <c r="B70" s="37">
        <f>B22</f>
        <v>8983</v>
      </c>
      <c r="C70" s="23"/>
    </row>
    <row r="71" spans="1:4">
      <c r="A71" s="6" t="str">
        <f>"Nombre de "&amp;B12&amp;" transmis au patient par MSSanté – en échec"</f>
        <v>Nombre de Lettre de liaison de sortie transmis au patient par MSSanté – en échec</v>
      </c>
      <c r="B71" s="37">
        <f>B23</f>
        <v>369</v>
      </c>
    </row>
    <row r="72" spans="1:4">
      <c r="B72" s="37"/>
    </row>
    <row r="73" spans="1:4">
      <c r="A73" s="6" t="str">
        <f>"Taux de séjours clôturés pour lesquels "&amp;B12&amp;" a été envoyé par MSSanté au patient"</f>
        <v>Taux de séjours clôturés pour lesquels Lettre de liaison de sortie a été envoyé par MSSanté au patient</v>
      </c>
      <c r="B73" s="38">
        <f>B70/B16</f>
        <v>0.96054319931565435</v>
      </c>
    </row>
    <row r="74" spans="1:4">
      <c r="B74" s="38"/>
    </row>
    <row r="75" spans="1:4">
      <c r="A75" s="6" t="str">
        <f>"Taux de patients pour lesquels "&amp;B12&amp;" lui a été envoyé par MSSanté citoyenne"</f>
        <v>Taux de patients pour lesquels Lettre de liaison de sortie lui a été envoyé par MSSanté citoyenne</v>
      </c>
      <c r="B75" s="38">
        <f>B76/B17</f>
        <v>0.625</v>
      </c>
    </row>
    <row r="76" spans="1:4" ht="32.25" customHeight="1">
      <c r="A76" s="11" t="str">
        <f>"Nombre de patients ayant un séjour/une consultation clôturé(e) dans le mois pour lesquels au moins un "&amp;B12&amp;" a été envoyée via MSS-c"</f>
        <v>Nombre de patients ayant un séjour/une consultation clôturé(e) dans le mois pour lesquels au moins un Lettre de liaison de sortie a été envoyée via MSS-c</v>
      </c>
      <c r="B76" s="21">
        <v>5065</v>
      </c>
      <c r="D76" s="16" t="s">
        <v>56</v>
      </c>
    </row>
    <row r="78" spans="1:4">
      <c r="A78" s="10" t="s">
        <v>57</v>
      </c>
      <c r="B78" s="18">
        <v>45292</v>
      </c>
      <c r="C78" s="18">
        <v>45323</v>
      </c>
    </row>
    <row r="79" spans="1:4">
      <c r="A79" s="6" t="str">
        <f>"Nombre de "&amp;B12&amp;" CDA intégrés automatiquement sur demande de la PFI - réussi"</f>
        <v>Nombre de Lettre de liaison de sortie CDA intégrés automatiquement sur demande de la PFI - réussi</v>
      </c>
      <c r="B79" s="27">
        <v>1562</v>
      </c>
      <c r="C79" s="23"/>
    </row>
    <row r="80" spans="1:4">
      <c r="A80" s="6" t="str">
        <f>"Nombre de "&amp;B12&amp;" CDA intégrés automatiquement sur demande de la PFI - en échec"</f>
        <v>Nombre de Lettre de liaison de sortie CDA intégrés automatiquement sur demande de la PFI - en échec</v>
      </c>
      <c r="B80" s="27">
        <v>425</v>
      </c>
    </row>
    <row r="81" spans="1:4">
      <c r="A81" s="6" t="str">
        <f>"Nombre de "&amp;B12&amp;" CDA intégrés manuellement par un utilisateur dans le DPI - réussi"</f>
        <v>Nombre de Lettre de liaison de sortie CDA intégrés manuellement par un utilisateur dans le DPI - réussi</v>
      </c>
      <c r="B81" s="27">
        <v>389</v>
      </c>
    </row>
    <row r="82" spans="1:4">
      <c r="A82" s="6" t="str">
        <f>"Nombre de "&amp;B12&amp;" non-CDA intégrés manuellement par un utilisateur dans le DPI"</f>
        <v>Nombre de Lettre de liaison de sortie non-CDA intégrés manuellement par un utilisateur dans le DPI</v>
      </c>
      <c r="B82" s="27">
        <v>1066</v>
      </c>
    </row>
    <row r="83" spans="1:4">
      <c r="B83" s="27"/>
    </row>
    <row r="84" spans="1:4">
      <c r="A84" s="10" t="s">
        <v>58</v>
      </c>
      <c r="B84" s="18">
        <v>45292</v>
      </c>
      <c r="C84" s="18">
        <v>45323</v>
      </c>
    </row>
    <row r="85" spans="1:4" ht="28.8">
      <c r="A85" s="6" t="s">
        <v>59</v>
      </c>
      <c r="B85" s="42">
        <f>B86/B16</f>
        <v>0.77683917878528652</v>
      </c>
      <c r="C85" s="23"/>
      <c r="D85" s="16" t="s">
        <v>60</v>
      </c>
    </row>
    <row r="86" spans="1:4">
      <c r="A86" s="11" t="s">
        <v>61</v>
      </c>
      <c r="B86" s="12">
        <v>7265</v>
      </c>
      <c r="D86" s="16"/>
    </row>
    <row r="87" spans="1:4" ht="28.8">
      <c r="A87" s="6" t="s">
        <v>62</v>
      </c>
      <c r="B87" s="42">
        <f>B88/B16</f>
        <v>9.3242087254063299E-2</v>
      </c>
      <c r="D87" s="16" t="s">
        <v>60</v>
      </c>
    </row>
    <row r="88" spans="1:4">
      <c r="A88" s="11" t="s">
        <v>63</v>
      </c>
      <c r="B88" s="12">
        <v>872</v>
      </c>
    </row>
    <row r="89" spans="1:4" ht="34.5" customHeight="1">
      <c r="A89" s="36" t="s">
        <v>64</v>
      </c>
      <c r="B89" s="38">
        <f>B90/B18</f>
        <v>0.63845784674452088</v>
      </c>
    </row>
    <row r="90" spans="1:4">
      <c r="A90" s="11" t="s">
        <v>65</v>
      </c>
      <c r="B90" s="12">
        <v>11973</v>
      </c>
    </row>
    <row r="91" spans="1:4">
      <c r="A91" s="36" t="s">
        <v>66</v>
      </c>
      <c r="B91" s="38">
        <f>B92/B18</f>
        <v>9.9877352956860233E-2</v>
      </c>
    </row>
    <row r="92" spans="1:4">
      <c r="A92" s="11" t="s">
        <v>67</v>
      </c>
      <c r="B92" s="12">
        <v>1873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3374-6F9F-4D1C-81E5-DE3B321458AE}">
  <dimension ref="A2:A7"/>
  <sheetViews>
    <sheetView workbookViewId="0">
      <selection activeCell="G37" sqref="G37"/>
    </sheetView>
  </sheetViews>
  <sheetFormatPr baseColWidth="10" defaultColWidth="11.44140625" defaultRowHeight="14.4"/>
  <cols>
    <col min="1" max="1" width="31.6640625" customWidth="1"/>
  </cols>
  <sheetData>
    <row r="2" spans="1:1">
      <c r="A2" s="24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EB85-0485-41A4-BACF-48D8F686A9E1}">
  <dimension ref="B2:V48"/>
  <sheetViews>
    <sheetView topLeftCell="A8" zoomScale="75" zoomScaleNormal="86" workbookViewId="0">
      <selection activeCell="M42" sqref="M42"/>
    </sheetView>
  </sheetViews>
  <sheetFormatPr baseColWidth="10" defaultColWidth="11.44140625" defaultRowHeight="14.4"/>
  <sheetData>
    <row r="2" spans="2:22">
      <c r="B2" s="44" t="s">
        <v>74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>
      <c r="B3" s="44" t="s">
        <v>75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>
      <c r="B4" s="44" t="s">
        <v>76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6" spans="2:22">
      <c r="B6" s="45" t="s">
        <v>77</v>
      </c>
      <c r="C6" s="46"/>
      <c r="D6" s="46"/>
      <c r="E6" s="46"/>
      <c r="F6" s="46"/>
      <c r="G6" s="46"/>
      <c r="H6" s="46"/>
      <c r="I6" s="46"/>
      <c r="J6" s="46"/>
      <c r="K6" s="47"/>
      <c r="M6" s="45" t="s">
        <v>78</v>
      </c>
      <c r="N6" s="46"/>
      <c r="O6" s="46"/>
      <c r="P6" s="46"/>
      <c r="Q6" s="46"/>
      <c r="R6" s="46"/>
      <c r="S6" s="46"/>
      <c r="T6" s="46"/>
      <c r="U6" s="46"/>
      <c r="V6" s="47"/>
    </row>
    <row r="7" spans="2:22">
      <c r="B7" s="1"/>
      <c r="K7" s="2"/>
      <c r="M7" s="1"/>
      <c r="V7" s="2"/>
    </row>
    <row r="8" spans="2:22">
      <c r="B8" s="1"/>
      <c r="K8" s="2"/>
      <c r="M8" s="1"/>
      <c r="V8" s="2"/>
    </row>
    <row r="9" spans="2:22">
      <c r="B9" s="1"/>
      <c r="K9" s="2"/>
      <c r="M9" s="1"/>
      <c r="V9" s="2"/>
    </row>
    <row r="10" spans="2:22">
      <c r="B10" s="1"/>
      <c r="K10" s="2"/>
      <c r="M10" s="1"/>
      <c r="V10" s="2"/>
    </row>
    <row r="11" spans="2:22">
      <c r="B11" s="1"/>
      <c r="K11" s="2"/>
      <c r="M11" s="1"/>
      <c r="V11" s="2"/>
    </row>
    <row r="12" spans="2:22">
      <c r="B12" s="1"/>
      <c r="K12" s="2"/>
      <c r="M12" s="1"/>
      <c r="V12" s="2"/>
    </row>
    <row r="13" spans="2:22">
      <c r="B13" s="1"/>
      <c r="K13" s="2"/>
      <c r="M13" s="1"/>
      <c r="V13" s="2"/>
    </row>
    <row r="14" spans="2:22">
      <c r="B14" s="1"/>
      <c r="K14" s="2"/>
      <c r="M14" s="1"/>
      <c r="V14" s="2"/>
    </row>
    <row r="15" spans="2:22">
      <c r="B15" s="3"/>
      <c r="C15" s="4"/>
      <c r="D15" s="4"/>
      <c r="E15" s="4"/>
      <c r="F15" s="4"/>
      <c r="G15" s="4"/>
      <c r="H15" s="4"/>
      <c r="I15" s="4"/>
      <c r="J15" s="4"/>
      <c r="K15" s="5"/>
      <c r="M15" s="3"/>
      <c r="N15" s="4"/>
      <c r="O15" s="4"/>
      <c r="P15" s="4"/>
      <c r="Q15" s="4"/>
      <c r="R15" s="4"/>
      <c r="S15" s="4"/>
      <c r="T15" s="4"/>
      <c r="U15" s="4"/>
      <c r="V15" s="5"/>
    </row>
    <row r="17" spans="2:22">
      <c r="B17" s="45" t="s">
        <v>79</v>
      </c>
      <c r="C17" s="46"/>
      <c r="D17" s="46"/>
      <c r="E17" s="46"/>
      <c r="F17" s="46"/>
      <c r="G17" s="46"/>
      <c r="H17" s="46"/>
      <c r="I17" s="46"/>
      <c r="J17" s="46"/>
      <c r="K17" s="47"/>
      <c r="M17" s="45" t="s">
        <v>80</v>
      </c>
      <c r="N17" s="46"/>
      <c r="O17" s="46"/>
      <c r="P17" s="46"/>
      <c r="Q17" s="46"/>
      <c r="R17" s="46"/>
      <c r="S17" s="46"/>
      <c r="T17" s="46"/>
      <c r="U17" s="46"/>
      <c r="V17" s="47"/>
    </row>
    <row r="18" spans="2:22">
      <c r="B18" s="1"/>
      <c r="K18" s="2"/>
      <c r="M18" s="1"/>
      <c r="V18" s="2"/>
    </row>
    <row r="19" spans="2:22">
      <c r="B19" s="1"/>
      <c r="K19" s="2"/>
      <c r="M19" s="1"/>
      <c r="V19" s="2"/>
    </row>
    <row r="20" spans="2:22">
      <c r="B20" s="1"/>
      <c r="K20" s="2"/>
      <c r="M20" s="1"/>
      <c r="V20" s="2"/>
    </row>
    <row r="21" spans="2:22">
      <c r="B21" s="1"/>
      <c r="K21" s="2"/>
      <c r="M21" s="1"/>
      <c r="V21" s="2"/>
    </row>
    <row r="22" spans="2:22">
      <c r="B22" s="1"/>
      <c r="K22" s="2"/>
      <c r="M22" s="1"/>
      <c r="V22" s="2"/>
    </row>
    <row r="23" spans="2:22">
      <c r="B23" s="1"/>
      <c r="K23" s="2"/>
      <c r="M23" s="1"/>
      <c r="V23" s="2"/>
    </row>
    <row r="24" spans="2:22">
      <c r="B24" s="1"/>
      <c r="K24" s="2"/>
      <c r="M24" s="1"/>
      <c r="V24" s="2"/>
    </row>
    <row r="25" spans="2:22">
      <c r="B25" s="1"/>
      <c r="K25" s="2"/>
      <c r="M25" s="1"/>
      <c r="V25" s="2"/>
    </row>
    <row r="26" spans="2:22">
      <c r="B26" s="3"/>
      <c r="C26" s="4"/>
      <c r="D26" s="4"/>
      <c r="E26" s="4"/>
      <c r="F26" s="4"/>
      <c r="G26" s="4"/>
      <c r="H26" s="4"/>
      <c r="I26" s="4"/>
      <c r="J26" s="4"/>
      <c r="K26" s="5"/>
      <c r="M26" s="3"/>
      <c r="N26" s="4"/>
      <c r="O26" s="4"/>
      <c r="P26" s="4"/>
      <c r="Q26" s="4"/>
      <c r="R26" s="4"/>
      <c r="S26" s="4"/>
      <c r="T26" s="4"/>
      <c r="U26" s="4"/>
      <c r="V26" s="5"/>
    </row>
    <row r="28" spans="2:22">
      <c r="B28" s="45" t="s">
        <v>81</v>
      </c>
      <c r="C28" s="46"/>
      <c r="D28" s="46"/>
      <c r="E28" s="46"/>
      <c r="F28" s="46"/>
      <c r="G28" s="46"/>
      <c r="H28" s="46"/>
      <c r="I28" s="46"/>
      <c r="J28" s="46"/>
      <c r="K28" s="47"/>
      <c r="M28" s="45" t="s">
        <v>82</v>
      </c>
      <c r="N28" s="46"/>
      <c r="O28" s="46"/>
      <c r="P28" s="46"/>
      <c r="Q28" s="46"/>
      <c r="R28" s="46"/>
      <c r="S28" s="46"/>
      <c r="T28" s="46"/>
      <c r="U28" s="46"/>
      <c r="V28" s="47"/>
    </row>
    <row r="29" spans="2:22">
      <c r="B29" s="1"/>
      <c r="K29" s="2"/>
      <c r="M29" s="1"/>
      <c r="V29" s="2"/>
    </row>
    <row r="30" spans="2:22">
      <c r="B30" s="1"/>
      <c r="K30" s="2"/>
      <c r="M30" s="1"/>
      <c r="V30" s="2"/>
    </row>
    <row r="31" spans="2:22">
      <c r="B31" s="1"/>
      <c r="K31" s="2"/>
      <c r="M31" s="1"/>
      <c r="V31" s="2"/>
    </row>
    <row r="32" spans="2:22">
      <c r="B32" s="1"/>
      <c r="K32" s="2"/>
      <c r="M32" s="1"/>
      <c r="V32" s="2"/>
    </row>
    <row r="33" spans="2:22">
      <c r="B33" s="1"/>
      <c r="K33" s="2"/>
      <c r="M33" s="1"/>
      <c r="V33" s="2"/>
    </row>
    <row r="34" spans="2:22">
      <c r="B34" s="1"/>
      <c r="K34" s="2"/>
      <c r="M34" s="1"/>
      <c r="V34" s="2"/>
    </row>
    <row r="35" spans="2:22">
      <c r="B35" s="1"/>
      <c r="K35" s="2"/>
      <c r="M35" s="1"/>
      <c r="V35" s="2"/>
    </row>
    <row r="36" spans="2:22">
      <c r="B36" s="1"/>
      <c r="K36" s="2"/>
      <c r="M36" s="1"/>
      <c r="V36" s="2"/>
    </row>
    <row r="37" spans="2:22">
      <c r="B37" s="3"/>
      <c r="C37" s="4"/>
      <c r="D37" s="4"/>
      <c r="E37" s="4"/>
      <c r="F37" s="4"/>
      <c r="G37" s="4"/>
      <c r="H37" s="4"/>
      <c r="I37" s="4"/>
      <c r="J37" s="4"/>
      <c r="K37" s="5"/>
      <c r="M37" s="3"/>
      <c r="N37" s="4"/>
      <c r="O37" s="4"/>
      <c r="P37" s="4"/>
      <c r="Q37" s="4"/>
      <c r="R37" s="4"/>
      <c r="S37" s="4"/>
      <c r="T37" s="4"/>
      <c r="U37" s="4"/>
      <c r="V37" s="5"/>
    </row>
    <row r="39" spans="2:22">
      <c r="B39" s="45" t="s">
        <v>83</v>
      </c>
      <c r="C39" s="46"/>
      <c r="D39" s="46"/>
      <c r="E39" s="46"/>
      <c r="F39" s="46"/>
      <c r="G39" s="46"/>
      <c r="H39" s="46"/>
      <c r="I39" s="46"/>
      <c r="J39" s="46"/>
      <c r="K39" s="47"/>
    </row>
    <row r="40" spans="2:22">
      <c r="B40" s="1"/>
      <c r="K40" s="2"/>
      <c r="M40" t="s">
        <v>84</v>
      </c>
    </row>
    <row r="41" spans="2:22">
      <c r="B41" s="1"/>
      <c r="K41" s="2"/>
      <c r="M41" t="s">
        <v>85</v>
      </c>
    </row>
    <row r="42" spans="2:22">
      <c r="B42" s="1"/>
      <c r="K42" s="2"/>
    </row>
    <row r="43" spans="2:22">
      <c r="B43" s="1"/>
      <c r="K43" s="2"/>
    </row>
    <row r="44" spans="2:22">
      <c r="B44" s="1"/>
      <c r="K44" s="2"/>
    </row>
    <row r="45" spans="2:22">
      <c r="B45" s="1"/>
      <c r="K45" s="2"/>
    </row>
    <row r="46" spans="2:22">
      <c r="B46" s="1"/>
      <c r="K46" s="2"/>
    </row>
    <row r="47" spans="2:22">
      <c r="B47" s="1"/>
      <c r="K47" s="2"/>
    </row>
    <row r="48" spans="2:22">
      <c r="B48" s="3"/>
      <c r="C48" s="4"/>
      <c r="D48" s="4"/>
      <c r="E48" s="4"/>
      <c r="F48" s="4"/>
      <c r="G48" s="4"/>
      <c r="H48" s="4"/>
      <c r="I48" s="4"/>
      <c r="J48" s="4"/>
      <c r="K48" s="5"/>
    </row>
  </sheetData>
  <mergeCells count="10">
    <mergeCell ref="B4:V4"/>
    <mergeCell ref="B2:V2"/>
    <mergeCell ref="B39:K39"/>
    <mergeCell ref="B3:V3"/>
    <mergeCell ref="B6:K6"/>
    <mergeCell ref="B17:K17"/>
    <mergeCell ref="B28:K28"/>
    <mergeCell ref="M6:V6"/>
    <mergeCell ref="M17:V17"/>
    <mergeCell ref="M28:V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ECF4-8BAA-4C9B-9419-36BF56A0295A}">
  <dimension ref="A2:A74"/>
  <sheetViews>
    <sheetView workbookViewId="0">
      <selection activeCell="A36" sqref="A36"/>
    </sheetView>
  </sheetViews>
  <sheetFormatPr baseColWidth="10" defaultColWidth="9.109375" defaultRowHeight="14.4"/>
  <cols>
    <col min="1" max="1" width="149.5546875" customWidth="1"/>
  </cols>
  <sheetData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  <row r="27" spans="1:1">
      <c r="A27" t="s">
        <v>111</v>
      </c>
    </row>
    <row r="28" spans="1:1">
      <c r="A28" t="s">
        <v>112</v>
      </c>
    </row>
    <row r="29" spans="1:1">
      <c r="A29" t="s">
        <v>113</v>
      </c>
    </row>
    <row r="30" spans="1:1">
      <c r="A30" t="s">
        <v>114</v>
      </c>
    </row>
    <row r="31" spans="1:1">
      <c r="A31" t="s">
        <v>115</v>
      </c>
    </row>
    <row r="32" spans="1:1">
      <c r="A32" t="s">
        <v>116</v>
      </c>
    </row>
    <row r="33" spans="1:1">
      <c r="A33" t="s">
        <v>117</v>
      </c>
    </row>
    <row r="34" spans="1:1">
      <c r="A34" t="s">
        <v>118</v>
      </c>
    </row>
    <row r="35" spans="1:1">
      <c r="A35" t="s">
        <v>119</v>
      </c>
    </row>
    <row r="36" spans="1:1">
      <c r="A36" t="s">
        <v>120</v>
      </c>
    </row>
    <row r="37" spans="1:1">
      <c r="A37" t="s">
        <v>121</v>
      </c>
    </row>
    <row r="38" spans="1:1">
      <c r="A38" t="s">
        <v>122</v>
      </c>
    </row>
    <row r="39" spans="1:1">
      <c r="A39" t="s">
        <v>123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130</v>
      </c>
    </row>
    <row r="47" spans="1:1">
      <c r="A47" t="s">
        <v>131</v>
      </c>
    </row>
    <row r="48" spans="1:1">
      <c r="A48" t="s">
        <v>132</v>
      </c>
    </row>
    <row r="49" spans="1:1">
      <c r="A49" t="s">
        <v>133</v>
      </c>
    </row>
    <row r="50" spans="1:1">
      <c r="A50" t="s">
        <v>134</v>
      </c>
    </row>
    <row r="51" spans="1:1">
      <c r="A51" t="s">
        <v>135</v>
      </c>
    </row>
    <row r="52" spans="1:1">
      <c r="A52" t="s">
        <v>136</v>
      </c>
    </row>
    <row r="53" spans="1:1">
      <c r="A53" t="s">
        <v>137</v>
      </c>
    </row>
    <row r="54" spans="1:1">
      <c r="A54" t="s">
        <v>138</v>
      </c>
    </row>
    <row r="55" spans="1:1">
      <c r="A55" t="s">
        <v>139</v>
      </c>
    </row>
    <row r="56" spans="1:1">
      <c r="A56" t="s">
        <v>140</v>
      </c>
    </row>
    <row r="57" spans="1:1">
      <c r="A57" t="s">
        <v>141</v>
      </c>
    </row>
    <row r="58" spans="1:1">
      <c r="A58" t="s">
        <v>142</v>
      </c>
    </row>
    <row r="59" spans="1:1">
      <c r="A59" t="s">
        <v>143</v>
      </c>
    </row>
    <row r="60" spans="1:1">
      <c r="A60" t="s">
        <v>144</v>
      </c>
    </row>
    <row r="61" spans="1:1">
      <c r="A61" t="s">
        <v>145</v>
      </c>
    </row>
    <row r="62" spans="1:1">
      <c r="A62" t="s">
        <v>146</v>
      </c>
    </row>
    <row r="63" spans="1:1">
      <c r="A63" t="s">
        <v>147</v>
      </c>
    </row>
    <row r="64" spans="1:1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156</v>
      </c>
    </row>
    <row r="73" spans="1:1">
      <c r="A73" t="s">
        <v>157</v>
      </c>
    </row>
    <row r="74" spans="1:1">
      <c r="A74" t="s">
        <v>158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2" ma:contentTypeDescription="Crée un document." ma:contentTypeScope="" ma:versionID="36c2d87e8dabc6d182ca3d8f99d5347c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78d5f8b9423d71820c227e8700ab1952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1bc01aa-08ab-4208-b541-d92dfbe33f64" xsi:nil="true"/>
    <lcf76f155ced4ddcb4097134ff3c332f xmlns="51bc01aa-08ab-4208-b541-d92dfbe33f64">
      <Terms xmlns="http://schemas.microsoft.com/office/infopath/2007/PartnerControls"/>
    </lcf76f155ced4ddcb4097134ff3c332f>
    <TaxCatchAll xmlns="17d13f71-f065-4f09-8787-38d5d93a2db4" xsi:nil="true"/>
    <_ip_UnifiedCompliancePolicyUIAction xmlns="http://schemas.microsoft.com/sharepoint/v3" xsi:nil="true"/>
    <_ip_UnifiedCompliancePolicyProperties xmlns="http://schemas.microsoft.com/sharepoint/v3" xsi:nil="true"/>
    <Commentaires xmlns="51bc01aa-08ab-4208-b541-d92dfbe33f64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u H z p W A y r / m 6 m A A A A 9 w A A A B I A H A B D b 2 5 m a W c v U G F j a 2 F n Z S 5 4 b W w g o h g A K K A U A A A A A A A A A A A A A A A A A A A A A A A A A A A A h Y 8 x D o I w G I W v Q r r T l h q M I T 9 l M H G S x G h i X J t S o R G K a Y t w N w e P 5 B X E K O r m + L 7 3 D e / d r z f I h q Y O L s o 6 3 Z o U R Z i i Q B n Z F t q U K e r 8 M V y g j M N G y J M o V T D K x i W D K 1 J U e X 9 O C O n 7 H v c z 3 N q S M E o j c s j X O 1 m p R q C P r P / L o T b O C y M V 4 r B / j e E M R 4 z i O J 7 H m A K Z K O T a f A 0 2 D n 6 2 P x C W X e 0 7 q / j R h q s t k C k C e Z / g D 1 B L A w Q U A A I A C A C 4 f O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H z p W C i K R 7 g O A A A A E Q A A A B M A H A B G b 3 J t d W x h c y 9 T Z W N 0 a W 9 u M S 5 t I K I Y A C i g F A A A A A A A A A A A A A A A A A A A A A A A A A A A A C t O T S 7 J z M 9 T C I b Q h t Y A U E s B A i 0 A F A A C A A g A u H z p W A y r / m 6 m A A A A 9 w A A A B I A A A A A A A A A A A A A A A A A A A A A A E N v b m Z p Z y 9 Q Y W N r Y W d l L n h t b F B L A Q I t A B Q A A g A I A L h 8 6 V g P y u m r p A A A A O k A A A A T A A A A A A A A A A A A A A A A A P I A A A B b Q 2 9 u d G V u d F 9 U e X B l c 1 0 u e G 1 s U E s B A i 0 A F A A C A A g A u H z p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e c 8 W u D F s B K v 8 5 / O z E W x Z c A A A A A A g A A A A A A A 2 Y A A M A A A A A Q A A A A 9 C h Z X 4 B 3 z l 6 / l I 3 E s H K G 3 A A A A A A E g A A A o A A A A B A A A A D B 1 I a o b + G q O Q G b L + 8 E v f p Q U A A A A P e x K v 0 5 E l w p i E I u t O c w Y X N O S D T t i 4 P v f L x D 9 J + A F Y N G A b z N u f Z Y z Y 3 M i F Q d T q C o u W 6 s J a T 7 G D C U 2 1 S Z o y o t y 6 D f x U O X G 3 T 6 Z h X r h O L R u c 7 S F A A A A F m D q e m a L p L z b P + w C W 8 Z 8 Q T r h b X K < / D a t a M a s h u p > 
</file>

<file path=customXml/itemProps1.xml><?xml version="1.0" encoding="utf-8"?>
<ds:datastoreItem xmlns:ds="http://schemas.openxmlformats.org/officeDocument/2006/customXml" ds:itemID="{1D2C05A4-B3CE-4ECE-8F26-22D5F1576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c01aa-08ab-4208-b541-d92dfbe33f64"/>
    <ds:schemaRef ds:uri="17d13f71-f065-4f09-8787-38d5d93a2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9061D8-64A2-4137-B06A-C688B7EE6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962D0-81FA-4CFA-8F0A-6279154F2982}">
  <ds:schemaRefs>
    <ds:schemaRef ds:uri="http://schemas.microsoft.com/office/2006/metadata/properties"/>
    <ds:schemaRef ds:uri="http://schemas.microsoft.com/office/infopath/2007/PartnerControls"/>
    <ds:schemaRef ds:uri="51bc01aa-08ab-4208-b541-d92dfbe33f64"/>
    <ds:schemaRef ds:uri="17d13f71-f065-4f09-8787-38d5d93a2db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4D7F1082-7CE3-415E-AA59-4482D7E24B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Statistiques DSR Vague 2 DPI</vt:lpstr>
      <vt:lpstr>Types de documents émis</vt:lpstr>
      <vt:lpstr>Vue globale (en cours)</vt:lpstr>
      <vt:lpstr>JDV Utilisateurs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Exemple de formatage du CSV pour le dispositif DPI Vague 2 du Ségur numérique </dc:title>
  <dc:subject/>
  <dc:creator/>
  <cp:keywords>Ségur, Vague 2, Statistiques, exemple, template</cp:keywords>
  <dc:description/>
  <cp:lastModifiedBy/>
  <cp:revision>1</cp:revision>
  <dcterms:created xsi:type="dcterms:W3CDTF">2024-05-28T14:05:23Z</dcterms:created>
  <dcterms:modified xsi:type="dcterms:W3CDTF">2024-07-19T08:16:13Z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0x01010027229D95DB84C341BE68AD8B5058EEDE</vt:lpwstr>
  </property>
</Properties>
</file>